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社会福祉事業" sheetId="1" r:id="rId1"/>
    <sheet name="公益事業" sheetId="2" r:id="rId2"/>
  </sheets>
  <calcPr calcId="145621" calcMode="manual"/>
</workbook>
</file>

<file path=xl/calcChain.xml><?xml version="1.0" encoding="utf-8"?>
<calcChain xmlns="http://schemas.openxmlformats.org/spreadsheetml/2006/main">
  <c r="F36" i="2" l="1"/>
  <c r="H36" i="2" s="1"/>
  <c r="G33" i="2"/>
  <c r="G34" i="2" s="1"/>
  <c r="E33" i="2"/>
  <c r="F33" i="2" s="1"/>
  <c r="H33" i="2" s="1"/>
  <c r="F32" i="2"/>
  <c r="H32" i="2" s="1"/>
  <c r="F31" i="2"/>
  <c r="H31" i="2" s="1"/>
  <c r="F30" i="2"/>
  <c r="H30" i="2" s="1"/>
  <c r="G29" i="2"/>
  <c r="E29" i="2"/>
  <c r="F29" i="2" s="1"/>
  <c r="H29" i="2" s="1"/>
  <c r="F28" i="2"/>
  <c r="H28" i="2" s="1"/>
  <c r="F27" i="2"/>
  <c r="H27" i="2" s="1"/>
  <c r="G25" i="2"/>
  <c r="E25" i="2"/>
  <c r="E26" i="2" s="1"/>
  <c r="F26" i="2" s="1"/>
  <c r="H26" i="2" s="1"/>
  <c r="F24" i="2"/>
  <c r="H24" i="2" s="1"/>
  <c r="G23" i="2"/>
  <c r="G26" i="2" s="1"/>
  <c r="E23" i="2"/>
  <c r="F23" i="2" s="1"/>
  <c r="H23" i="2" s="1"/>
  <c r="F22" i="2"/>
  <c r="H22" i="2" s="1"/>
  <c r="G20" i="2"/>
  <c r="E20" i="2"/>
  <c r="F20" i="2" s="1"/>
  <c r="H20" i="2" s="1"/>
  <c r="F19" i="2"/>
  <c r="H19" i="2" s="1"/>
  <c r="F18" i="2"/>
  <c r="H18" i="2" s="1"/>
  <c r="F17" i="2"/>
  <c r="H17" i="2" s="1"/>
  <c r="F16" i="2"/>
  <c r="H16" i="2" s="1"/>
  <c r="G15" i="2"/>
  <c r="G21" i="2" s="1"/>
  <c r="G35" i="2" s="1"/>
  <c r="G37" i="2" s="1"/>
  <c r="E15" i="2"/>
  <c r="E21" i="2" s="1"/>
  <c r="F14" i="2"/>
  <c r="H14" i="2" s="1"/>
  <c r="F13" i="2"/>
  <c r="H13" i="2" s="1"/>
  <c r="F12" i="2"/>
  <c r="H12" i="2" s="1"/>
  <c r="F11" i="2"/>
  <c r="H11" i="2" s="1"/>
  <c r="F10" i="2"/>
  <c r="H10" i="2" s="1"/>
  <c r="F9" i="2"/>
  <c r="H9" i="2" s="1"/>
  <c r="F8" i="2"/>
  <c r="H8" i="2" s="1"/>
  <c r="H36" i="1"/>
  <c r="J36" i="1" s="1"/>
  <c r="G34" i="1"/>
  <c r="I33" i="1"/>
  <c r="G33" i="1"/>
  <c r="F33" i="1"/>
  <c r="E33" i="1"/>
  <c r="H33" i="1" s="1"/>
  <c r="J33" i="1" s="1"/>
  <c r="H32" i="1"/>
  <c r="J32" i="1" s="1"/>
  <c r="H31" i="1"/>
  <c r="J31" i="1" s="1"/>
  <c r="H30" i="1"/>
  <c r="J30" i="1" s="1"/>
  <c r="I29" i="1"/>
  <c r="I34" i="1" s="1"/>
  <c r="G29" i="1"/>
  <c r="F29" i="1"/>
  <c r="F34" i="1" s="1"/>
  <c r="E29" i="1"/>
  <c r="H29" i="1" s="1"/>
  <c r="J29" i="1" s="1"/>
  <c r="H28" i="1"/>
  <c r="J28" i="1" s="1"/>
  <c r="H27" i="1"/>
  <c r="J27" i="1" s="1"/>
  <c r="G26" i="1"/>
  <c r="I25" i="1"/>
  <c r="G25" i="1"/>
  <c r="F25" i="1"/>
  <c r="E25" i="1"/>
  <c r="H25" i="1" s="1"/>
  <c r="J25" i="1" s="1"/>
  <c r="H24" i="1"/>
  <c r="J24" i="1" s="1"/>
  <c r="I23" i="1"/>
  <c r="I26" i="1" s="1"/>
  <c r="G23" i="1"/>
  <c r="F23" i="1"/>
  <c r="F26" i="1" s="1"/>
  <c r="E23" i="1"/>
  <c r="H23" i="1" s="1"/>
  <c r="J23" i="1" s="1"/>
  <c r="H22" i="1"/>
  <c r="J22" i="1" s="1"/>
  <c r="I20" i="1"/>
  <c r="G20" i="1"/>
  <c r="H20" i="1" s="1"/>
  <c r="J20" i="1" s="1"/>
  <c r="F20" i="1"/>
  <c r="E20" i="1"/>
  <c r="H19" i="1"/>
  <c r="J19" i="1" s="1"/>
  <c r="H18" i="1"/>
  <c r="J18" i="1" s="1"/>
  <c r="H17" i="1"/>
  <c r="J17" i="1" s="1"/>
  <c r="H16" i="1"/>
  <c r="J16" i="1" s="1"/>
  <c r="I15" i="1"/>
  <c r="I21" i="1" s="1"/>
  <c r="I35" i="1" s="1"/>
  <c r="I37" i="1" s="1"/>
  <c r="G15" i="1"/>
  <c r="G21" i="1" s="1"/>
  <c r="G35" i="1" s="1"/>
  <c r="G37" i="1" s="1"/>
  <c r="F15" i="1"/>
  <c r="F21" i="1" s="1"/>
  <c r="F35" i="1" s="1"/>
  <c r="F37" i="1" s="1"/>
  <c r="E15" i="1"/>
  <c r="H15" i="1" s="1"/>
  <c r="J15" i="1" s="1"/>
  <c r="H14" i="1"/>
  <c r="J14" i="1" s="1"/>
  <c r="H13" i="1"/>
  <c r="J13" i="1" s="1"/>
  <c r="H12" i="1"/>
  <c r="J12" i="1" s="1"/>
  <c r="H11" i="1"/>
  <c r="J11" i="1" s="1"/>
  <c r="H10" i="1"/>
  <c r="J10" i="1" s="1"/>
  <c r="H9" i="1"/>
  <c r="J9" i="1" s="1"/>
  <c r="H8" i="1"/>
  <c r="J8" i="1" s="1"/>
  <c r="F21" i="2" l="1"/>
  <c r="H21" i="2" s="1"/>
  <c r="F15" i="2"/>
  <c r="H15" i="2" s="1"/>
  <c r="F25" i="2"/>
  <c r="H25" i="2" s="1"/>
  <c r="E26" i="1"/>
  <c r="H26" i="1" s="1"/>
  <c r="J26" i="1" s="1"/>
  <c r="E34" i="1"/>
  <c r="H34" i="1" s="1"/>
  <c r="J34" i="1" s="1"/>
  <c r="E34" i="2"/>
  <c r="F34" i="2" s="1"/>
  <c r="H34" i="2" s="1"/>
  <c r="E21" i="1"/>
  <c r="H21" i="1" l="1"/>
  <c r="J21" i="1" s="1"/>
  <c r="E35" i="1"/>
  <c r="E35" i="2"/>
  <c r="F35" i="2" l="1"/>
  <c r="H35" i="2" s="1"/>
  <c r="E37" i="2"/>
  <c r="F37" i="2" s="1"/>
  <c r="H37" i="2" s="1"/>
  <c r="H35" i="1"/>
  <c r="J35" i="1" s="1"/>
  <c r="E37" i="1"/>
  <c r="H37" i="1" s="1"/>
  <c r="J37" i="1" s="1"/>
</calcChain>
</file>

<file path=xl/sharedStrings.xml><?xml version="1.0" encoding="utf-8"?>
<sst xmlns="http://schemas.openxmlformats.org/spreadsheetml/2006/main" count="98" uniqueCount="53">
  <si>
    <t>第一号第三様式（第十七条第四項関係）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サン</t>
    </rPh>
    <rPh sb="5" eb="7">
      <t>ヨウシキ</t>
    </rPh>
    <phoneticPr fontId="4"/>
  </si>
  <si>
    <t>社会福祉事業  資金収支内訳表</t>
    <phoneticPr fontId="4"/>
  </si>
  <si>
    <t>（自）平成28年4月1日  （至）平成29年3月31日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</si>
  <si>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</si>
  <si>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</si>
  <si>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法人本部</t>
    <phoneticPr fontId="1"/>
  </si>
  <si>
    <t>交流センター</t>
    <phoneticPr fontId="1"/>
  </si>
  <si>
    <t>情報センター</t>
    <phoneticPr fontId="1"/>
  </si>
  <si>
    <t>合計</t>
    <rPh sb="0" eb="2">
      <t>ゴウケイ</t>
    </rPh>
    <phoneticPr fontId="2"/>
  </si>
  <si>
    <t>内部取引消去</t>
    <rPh sb="0" eb="2">
      <t>ナイブ</t>
    </rPh>
    <rPh sb="2" eb="4">
      <t>トリヒキ</t>
    </rPh>
    <rPh sb="4" eb="6">
      <t>ショウキョ</t>
    </rPh>
    <phoneticPr fontId="2"/>
  </si>
  <si>
    <t>事業区分合計</t>
    <rPh sb="0" eb="2">
      <t>ジギョウ</t>
    </rPh>
    <rPh sb="2" eb="4">
      <t>クブン</t>
    </rPh>
    <rPh sb="4" eb="6">
      <t>ゴウケイ</t>
    </rPh>
    <phoneticPr fontId="2"/>
  </si>
  <si>
    <t>事業活動による収支</t>
  </si>
  <si>
    <t>収入</t>
  </si>
  <si>
    <t>県受託事業収入</t>
  </si>
  <si>
    <t>その他の事業収入</t>
  </si>
  <si>
    <t>会費収入</t>
  </si>
  <si>
    <t>負担金収入</t>
  </si>
  <si>
    <t>経常経費寄附金収入</t>
  </si>
  <si>
    <t>受取利息配当金収入</t>
  </si>
  <si>
    <t>その他の収入</t>
  </si>
  <si>
    <t>事業活動収入計（１）</t>
  </si>
  <si>
    <t>支出</t>
  </si>
  <si>
    <t>人件費支出</t>
  </si>
  <si>
    <t>事業費支出</t>
  </si>
  <si>
    <t>事務費支出</t>
  </si>
  <si>
    <t>流動資産評価損等による資金減少額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</si>
  <si>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</si>
  <si>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</si>
  <si>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</si>
  <si>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</si>
  <si>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施設整備等収入計（４）</t>
  </si>
  <si>
    <t>固定資産取得支出</t>
  </si>
  <si>
    <t>施設整備等支出計（５）</t>
  </si>
  <si>
    <t>施設整備等資金収支差額（６）＝（４）－（５）</t>
  </si>
  <si>
    <t>その他の活動による収支</t>
  </si>
  <si>
    <t>事業区分間繰入金収入</t>
  </si>
  <si>
    <t>拠点区分間繰入金収入</t>
  </si>
  <si>
    <t>その他の活動収入計（７）</t>
  </si>
  <si>
    <t>積立資産支出</t>
  </si>
  <si>
    <t>事業区分間繰入金支出</t>
  </si>
  <si>
    <t>拠点区分間繰入金支出</t>
  </si>
  <si>
    <t>その他の活動支出計（８）</t>
  </si>
  <si>
    <t>その他の活動資金収支差額（９）＝（７）－（８）</t>
  </si>
  <si>
    <t>当期資金収支差額合計（１０）＝（３）＋（６）＋（９）</t>
    <phoneticPr fontId="1"/>
  </si>
  <si>
    <t>前期末支払資金残高（１１）</t>
    <phoneticPr fontId="1"/>
  </si>
  <si>
    <t>当期末支払資金残高（１０）＋（１１）</t>
    <phoneticPr fontId="1"/>
  </si>
  <si>
    <t>公益事業  資金収支内訳表</t>
    <phoneticPr fontId="4"/>
  </si>
  <si>
    <t>（自）平成28年4月1日  （至）平成29年3月31日</t>
    <phoneticPr fontId="4"/>
  </si>
  <si>
    <t>（単位：円）</t>
    <phoneticPr fontId="4"/>
  </si>
  <si>
    <t>法人本部
(公益事業)</t>
    <phoneticPr fontId="1"/>
  </si>
  <si>
    <t>当期資金収支差額合計（１０）＝（３）＋（６）＋（９）</t>
    <phoneticPr fontId="1"/>
  </si>
  <si>
    <t>前期末支払資金残高（１１）</t>
    <phoneticPr fontId="1"/>
  </si>
  <si>
    <t>当期末支払資金残高（１０）＋（１１）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</si>
</sst>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5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49" fontId="7" fillId="0" borderId="4" xfId="1" applyNumberFormat="1" applyFont="1" applyFill="1" applyBorder="1" applyAlignment="1">
      <alignment horizontal="center" vertical="center" wrapText="1" shrinkToFit="1"/>
    </xf>
    <xf numFmtId="49" fontId="7" fillId="0" borderId="4" xfId="1" applyNumberFormat="1" applyFont="1" applyFill="1" applyBorder="1" applyAlignment="1">
      <alignment horizontal="center" vertical="center" shrinkToFit="1"/>
    </xf>
    <xf numFmtId="0" fontId="7" fillId="0" borderId="5" xfId="2" applyFont="1" applyFill="1" applyBorder="1" applyAlignment="1">
      <alignment vertical="center" shrinkToFit="1"/>
    </xf>
    <xf numFmtId="176" fontId="9" fillId="0" borderId="5" xfId="2" applyNumberFormat="1" applyFont="1" applyFill="1" applyBorder="1" applyAlignment="1" applyProtection="1">
      <alignment vertical="center" shrinkToFit="1"/>
      <protection locked="0"/>
    </xf>
    <xf numFmtId="176" fontId="9" fillId="0" borderId="5" xfId="0" applyNumberFormat="1" applyFont="1" applyFill="1" applyBorder="1" applyAlignment="1" applyProtection="1">
      <alignment vertical="center"/>
      <protection locked="0"/>
    </xf>
    <xf numFmtId="0" fontId="7" fillId="0" borderId="6" xfId="2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176" fontId="9" fillId="0" borderId="6" xfId="0" applyNumberFormat="1" applyFont="1" applyFill="1" applyBorder="1" applyAlignment="1" applyProtection="1">
      <alignment vertical="center"/>
      <protection locked="0"/>
    </xf>
    <xf numFmtId="176" fontId="9" fillId="0" borderId="7" xfId="0" applyNumberFormat="1" applyFont="1" applyFill="1" applyBorder="1" applyAlignment="1" applyProtection="1">
      <alignment vertical="center"/>
      <protection locked="0"/>
    </xf>
    <xf numFmtId="0" fontId="7" fillId="0" borderId="4" xfId="2" applyFont="1" applyFill="1" applyBorder="1" applyAlignment="1">
      <alignment vertical="center" shrinkToFit="1"/>
    </xf>
    <xf numFmtId="176" fontId="9" fillId="0" borderId="4" xfId="2" applyNumberFormat="1" applyFont="1" applyFill="1" applyBorder="1" applyAlignment="1" applyProtection="1">
      <alignment vertical="center" shrinkToFit="1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2" xfId="2" applyFont="1" applyFill="1" applyBorder="1" applyAlignment="1">
      <alignment vertical="center"/>
    </xf>
    <xf numFmtId="0" fontId="7" fillId="0" borderId="3" xfId="2" applyFont="1" applyFill="1" applyBorder="1" applyAlignment="1">
      <alignment vertical="center" shrinkToFit="1"/>
    </xf>
    <xf numFmtId="176" fontId="9" fillId="0" borderId="3" xfId="2" applyNumberFormat="1" applyFont="1" applyFill="1" applyBorder="1" applyAlignment="1" applyProtection="1">
      <alignment vertical="center" shrinkToFit="1"/>
      <protection locked="0"/>
    </xf>
    <xf numFmtId="0" fontId="7" fillId="0" borderId="1" xfId="2" applyFont="1" applyFill="1" applyBorder="1" applyAlignment="1">
      <alignment vertical="center"/>
    </xf>
    <xf numFmtId="0" fontId="7" fillId="0" borderId="6" xfId="2" applyFont="1" applyFill="1" applyBorder="1" applyAlignment="1">
      <alignment vertical="top" shrinkToFit="1"/>
    </xf>
    <xf numFmtId="176" fontId="9" fillId="0" borderId="6" xfId="2" applyNumberFormat="1" applyFont="1" applyFill="1" applyBorder="1" applyAlignment="1" applyProtection="1">
      <alignment vertical="top" shrinkToFit="1"/>
      <protection locked="0"/>
    </xf>
    <xf numFmtId="0" fontId="7" fillId="0" borderId="4" xfId="2" applyFont="1" applyFill="1" applyBorder="1" applyAlignment="1">
      <alignment vertical="top" shrinkToFit="1"/>
    </xf>
    <xf numFmtId="176" fontId="9" fillId="0" borderId="4" xfId="2" applyNumberFormat="1" applyFont="1" applyFill="1" applyBorder="1" applyAlignment="1" applyProtection="1">
      <alignment vertical="top" shrinkToFit="1"/>
      <protection locked="0"/>
    </xf>
    <xf numFmtId="0" fontId="7" fillId="0" borderId="5" xfId="2" applyFont="1" applyFill="1" applyBorder="1" applyAlignment="1">
      <alignment vertical="center" textRotation="255"/>
    </xf>
    <xf numFmtId="0" fontId="7" fillId="0" borderId="6" xfId="2" applyFont="1" applyFill="1" applyBorder="1" applyAlignment="1">
      <alignment vertical="center" textRotation="255"/>
    </xf>
    <xf numFmtId="0" fontId="7" fillId="0" borderId="7" xfId="2" applyFont="1" applyFill="1" applyBorder="1" applyAlignment="1">
      <alignment vertical="center" textRotation="255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49" fontId="7" fillId="0" borderId="1" xfId="1" applyNumberFormat="1" applyFont="1" applyFill="1" applyBorder="1" applyAlignment="1">
      <alignment horizontal="center" vertical="center" shrinkToFit="1"/>
    </xf>
    <xf numFmtId="49" fontId="7" fillId="0" borderId="2" xfId="1" applyNumberFormat="1" applyFont="1" applyFill="1" applyBorder="1" applyAlignment="1">
      <alignment horizontal="center" vertical="center" shrinkToFit="1"/>
    </xf>
    <xf numFmtId="49" fontId="7" fillId="0" borderId="3" xfId="1" applyNumberFormat="1" applyFont="1" applyFill="1" applyBorder="1" applyAlignment="1">
      <alignment horizontal="center" vertical="center" shrinkToFi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7"/>
  <sheetViews>
    <sheetView showGridLines="0" tabSelected="1" workbookViewId="0"/>
  </sheetViews>
  <sheetFormatPr defaultRowHeight="13.5"/>
  <cols>
    <col min="1" max="3" width="2.875" customWidth="1"/>
    <col min="4" max="4" width="44.375" customWidth="1"/>
    <col min="5" max="10" width="20.75" customWidth="1"/>
  </cols>
  <sheetData>
    <row r="1" spans="2:10">
      <c r="B1" s="1"/>
      <c r="C1" s="1"/>
      <c r="D1" s="1"/>
      <c r="E1" s="1"/>
      <c r="F1" s="1"/>
      <c r="G1" s="1"/>
      <c r="H1" s="1"/>
      <c r="I1" s="1"/>
      <c r="J1" s="1"/>
    </row>
    <row r="2" spans="2:10" ht="21">
      <c r="B2" s="2"/>
      <c r="C2" s="2"/>
      <c r="D2" s="2"/>
      <c r="E2" s="2"/>
      <c r="F2" s="2"/>
      <c r="G2" s="2"/>
      <c r="H2" s="3"/>
      <c r="I2" s="4"/>
      <c r="J2" s="4" t="s">
        <v>0</v>
      </c>
    </row>
    <row r="3" spans="2:10" ht="21">
      <c r="B3" s="30" t="s">
        <v>1</v>
      </c>
      <c r="C3" s="30"/>
      <c r="D3" s="30"/>
      <c r="E3" s="30"/>
      <c r="F3" s="30"/>
      <c r="G3" s="30"/>
      <c r="H3" s="30"/>
      <c r="I3" s="30"/>
      <c r="J3" s="30"/>
    </row>
    <row r="4" spans="2:10" ht="14.25">
      <c r="B4" s="5"/>
      <c r="C4" s="5"/>
      <c r="D4" s="5"/>
      <c r="E4" s="5"/>
      <c r="F4" s="5"/>
      <c r="G4" s="5"/>
      <c r="H4" s="5"/>
      <c r="I4" s="3"/>
      <c r="J4" s="3"/>
    </row>
    <row r="5" spans="2:10" ht="21">
      <c r="B5" s="31" t="s">
        <v>2</v>
      </c>
      <c r="C5" s="31"/>
      <c r="D5" s="31"/>
      <c r="E5" s="31"/>
      <c r="F5" s="31"/>
      <c r="G5" s="31"/>
      <c r="H5" s="31"/>
      <c r="I5" s="31"/>
      <c r="J5" s="31"/>
    </row>
    <row r="6" spans="2:10" ht="15.75">
      <c r="B6" s="6"/>
      <c r="C6" s="6"/>
      <c r="D6" s="6"/>
      <c r="E6" s="6"/>
      <c r="F6" s="6"/>
      <c r="G6" s="6"/>
      <c r="H6" s="3"/>
      <c r="I6" s="3"/>
      <c r="J6" s="6" t="s">
        <v>3</v>
      </c>
    </row>
    <row r="7" spans="2:10" ht="14.25">
      <c r="B7" s="32" t="s">
        <v>4</v>
      </c>
      <c r="C7" s="33"/>
      <c r="D7" s="34"/>
      <c r="E7" s="7" t="s">
        <v>5</v>
      </c>
      <c r="F7" s="7" t="s">
        <v>6</v>
      </c>
      <c r="G7" s="7" t="s">
        <v>7</v>
      </c>
      <c r="H7" s="8" t="s">
        <v>8</v>
      </c>
      <c r="I7" s="8" t="s">
        <v>9</v>
      </c>
      <c r="J7" s="8" t="s">
        <v>10</v>
      </c>
    </row>
    <row r="8" spans="2:10" ht="14.25">
      <c r="B8" s="27" t="s">
        <v>11</v>
      </c>
      <c r="C8" s="27" t="s">
        <v>12</v>
      </c>
      <c r="D8" s="9" t="s">
        <v>13</v>
      </c>
      <c r="E8" s="10">
        <v>26956562</v>
      </c>
      <c r="F8" s="10">
        <v>115320000</v>
      </c>
      <c r="G8" s="10">
        <v>24673000</v>
      </c>
      <c r="H8" s="10">
        <f>+E8+F8+G8</f>
        <v>166949562</v>
      </c>
      <c r="I8" s="11"/>
      <c r="J8" s="10">
        <f>H8-I8</f>
        <v>166949562</v>
      </c>
    </row>
    <row r="9" spans="2:10" ht="14.25">
      <c r="B9" s="28"/>
      <c r="C9" s="28"/>
      <c r="D9" s="12" t="s">
        <v>14</v>
      </c>
      <c r="E9" s="13">
        <v>130000</v>
      </c>
      <c r="F9" s="13">
        <v>333800</v>
      </c>
      <c r="G9" s="13"/>
      <c r="H9" s="13">
        <f t="shared" ref="H9:H37" si="0">+E9+F9+G9</f>
        <v>463800</v>
      </c>
      <c r="I9" s="14"/>
      <c r="J9" s="13">
        <f t="shared" ref="J9:J37" si="1">H9-I9</f>
        <v>463800</v>
      </c>
    </row>
    <row r="10" spans="2:10" ht="14.25">
      <c r="B10" s="28"/>
      <c r="C10" s="28"/>
      <c r="D10" s="12" t="s">
        <v>15</v>
      </c>
      <c r="E10" s="13"/>
      <c r="F10" s="13"/>
      <c r="G10" s="13"/>
      <c r="H10" s="13">
        <f t="shared" si="0"/>
        <v>0</v>
      </c>
      <c r="I10" s="14"/>
      <c r="J10" s="13">
        <f t="shared" si="1"/>
        <v>0</v>
      </c>
    </row>
    <row r="11" spans="2:10" ht="14.25">
      <c r="B11" s="28"/>
      <c r="C11" s="28"/>
      <c r="D11" s="12" t="s">
        <v>16</v>
      </c>
      <c r="E11" s="13">
        <v>9667000</v>
      </c>
      <c r="F11" s="13">
        <v>17855325</v>
      </c>
      <c r="G11" s="13"/>
      <c r="H11" s="13">
        <f t="shared" si="0"/>
        <v>27522325</v>
      </c>
      <c r="I11" s="14">
        <v>1889000</v>
      </c>
      <c r="J11" s="13">
        <f t="shared" si="1"/>
        <v>25633325</v>
      </c>
    </row>
    <row r="12" spans="2:10" ht="14.25">
      <c r="B12" s="28"/>
      <c r="C12" s="28"/>
      <c r="D12" s="12" t="s">
        <v>17</v>
      </c>
      <c r="E12" s="13">
        <v>3000</v>
      </c>
      <c r="F12" s="13"/>
      <c r="G12" s="13"/>
      <c r="H12" s="13">
        <f t="shared" si="0"/>
        <v>3000</v>
      </c>
      <c r="I12" s="14"/>
      <c r="J12" s="13">
        <f t="shared" si="1"/>
        <v>3000</v>
      </c>
    </row>
    <row r="13" spans="2:10" ht="14.25">
      <c r="B13" s="28"/>
      <c r="C13" s="28"/>
      <c r="D13" s="12" t="s">
        <v>18</v>
      </c>
      <c r="E13" s="13">
        <v>22503</v>
      </c>
      <c r="F13" s="13">
        <v>6056</v>
      </c>
      <c r="G13" s="13">
        <v>1857</v>
      </c>
      <c r="H13" s="13">
        <f t="shared" si="0"/>
        <v>30416</v>
      </c>
      <c r="I13" s="14"/>
      <c r="J13" s="13">
        <f t="shared" si="1"/>
        <v>30416</v>
      </c>
    </row>
    <row r="14" spans="2:10" ht="14.25">
      <c r="B14" s="28"/>
      <c r="C14" s="28"/>
      <c r="D14" s="12" t="s">
        <v>19</v>
      </c>
      <c r="E14" s="13">
        <v>198246</v>
      </c>
      <c r="F14" s="13">
        <v>1495846</v>
      </c>
      <c r="G14" s="13">
        <v>9072</v>
      </c>
      <c r="H14" s="13">
        <f t="shared" si="0"/>
        <v>1703164</v>
      </c>
      <c r="I14" s="15"/>
      <c r="J14" s="13">
        <f t="shared" si="1"/>
        <v>1703164</v>
      </c>
    </row>
    <row r="15" spans="2:10" ht="14.25">
      <c r="B15" s="28"/>
      <c r="C15" s="29"/>
      <c r="D15" s="16" t="s">
        <v>20</v>
      </c>
      <c r="E15" s="17">
        <f>+E8+E9+E10+E11+E12+E13+E14</f>
        <v>36977311</v>
      </c>
      <c r="F15" s="17">
        <f>+F8+F9+F10+F11+F12+F13+F14</f>
        <v>135011027</v>
      </c>
      <c r="G15" s="17">
        <f>+G8+G9+G10+G11+G12+G13+G14</f>
        <v>24683929</v>
      </c>
      <c r="H15" s="17">
        <f t="shared" si="0"/>
        <v>196672267</v>
      </c>
      <c r="I15" s="18">
        <f>+I8+I9+I10+I11+I12+I13+I14</f>
        <v>1889000</v>
      </c>
      <c r="J15" s="17">
        <f t="shared" si="1"/>
        <v>194783267</v>
      </c>
    </row>
    <row r="16" spans="2:10" ht="14.25">
      <c r="B16" s="28"/>
      <c r="C16" s="27" t="s">
        <v>21</v>
      </c>
      <c r="D16" s="12" t="s">
        <v>22</v>
      </c>
      <c r="E16" s="13">
        <v>15058950</v>
      </c>
      <c r="F16" s="13">
        <v>63178756</v>
      </c>
      <c r="G16" s="13">
        <v>19108831</v>
      </c>
      <c r="H16" s="13">
        <f t="shared" si="0"/>
        <v>97346537</v>
      </c>
      <c r="I16" s="11"/>
      <c r="J16" s="13">
        <f t="shared" si="1"/>
        <v>97346537</v>
      </c>
    </row>
    <row r="17" spans="2:10" ht="14.25">
      <c r="B17" s="28"/>
      <c r="C17" s="28"/>
      <c r="D17" s="12" t="s">
        <v>23</v>
      </c>
      <c r="E17" s="13">
        <v>15304904</v>
      </c>
      <c r="F17" s="13">
        <v>39609007</v>
      </c>
      <c r="G17" s="13">
        <v>1299563</v>
      </c>
      <c r="H17" s="13">
        <f t="shared" si="0"/>
        <v>56213474</v>
      </c>
      <c r="I17" s="14"/>
      <c r="J17" s="13">
        <f t="shared" si="1"/>
        <v>56213474</v>
      </c>
    </row>
    <row r="18" spans="2:10" ht="14.25">
      <c r="B18" s="28"/>
      <c r="C18" s="28"/>
      <c r="D18" s="12" t="s">
        <v>24</v>
      </c>
      <c r="E18" s="13">
        <v>2609187</v>
      </c>
      <c r="F18" s="13">
        <v>25772665</v>
      </c>
      <c r="G18" s="13">
        <v>986866</v>
      </c>
      <c r="H18" s="13">
        <f t="shared" si="0"/>
        <v>29368718</v>
      </c>
      <c r="I18" s="14">
        <v>1889000</v>
      </c>
      <c r="J18" s="13">
        <f t="shared" si="1"/>
        <v>27479718</v>
      </c>
    </row>
    <row r="19" spans="2:10" ht="14.25">
      <c r="B19" s="28"/>
      <c r="C19" s="28"/>
      <c r="D19" s="12" t="s">
        <v>25</v>
      </c>
      <c r="E19" s="13"/>
      <c r="F19" s="13"/>
      <c r="G19" s="13"/>
      <c r="H19" s="13">
        <f t="shared" si="0"/>
        <v>0</v>
      </c>
      <c r="I19" s="15"/>
      <c r="J19" s="13">
        <f t="shared" si="1"/>
        <v>0</v>
      </c>
    </row>
    <row r="20" spans="2:10" ht="14.25">
      <c r="B20" s="28"/>
      <c r="C20" s="29"/>
      <c r="D20" s="16" t="s">
        <v>26</v>
      </c>
      <c r="E20" s="17">
        <f>+E16+E17+E18+E19</f>
        <v>32973041</v>
      </c>
      <c r="F20" s="17">
        <f>+F16+F17+F18+F19</f>
        <v>128560428</v>
      </c>
      <c r="G20" s="17">
        <f>+G16+G17+G18+G19</f>
        <v>21395260</v>
      </c>
      <c r="H20" s="17">
        <f t="shared" si="0"/>
        <v>182928729</v>
      </c>
      <c r="I20" s="18">
        <f>+I16+I17+I18+I19</f>
        <v>1889000</v>
      </c>
      <c r="J20" s="17">
        <f t="shared" si="1"/>
        <v>181039729</v>
      </c>
    </row>
    <row r="21" spans="2:10" ht="14.25">
      <c r="B21" s="29"/>
      <c r="C21" s="19" t="s">
        <v>27</v>
      </c>
      <c r="D21" s="20"/>
      <c r="E21" s="21">
        <f xml:space="preserve"> +E15 - E20</f>
        <v>4004270</v>
      </c>
      <c r="F21" s="21">
        <f xml:space="preserve"> +F15 - F20</f>
        <v>6450599</v>
      </c>
      <c r="G21" s="21">
        <f xml:space="preserve"> +G15 - G20</f>
        <v>3288669</v>
      </c>
      <c r="H21" s="21">
        <f t="shared" si="0"/>
        <v>13743538</v>
      </c>
      <c r="I21" s="18">
        <f xml:space="preserve"> +I15 - I20</f>
        <v>0</v>
      </c>
      <c r="J21" s="21">
        <f t="shared" si="1"/>
        <v>13743538</v>
      </c>
    </row>
    <row r="22" spans="2:10" ht="14.25">
      <c r="B22" s="27" t="s">
        <v>28</v>
      </c>
      <c r="C22" s="27" t="s">
        <v>12</v>
      </c>
      <c r="D22" s="12" t="s">
        <v>29</v>
      </c>
      <c r="E22" s="13">
        <v>400000</v>
      </c>
      <c r="F22" s="13"/>
      <c r="G22" s="13"/>
      <c r="H22" s="13">
        <f t="shared" si="0"/>
        <v>400000</v>
      </c>
      <c r="I22" s="18"/>
      <c r="J22" s="13">
        <f t="shared" si="1"/>
        <v>400000</v>
      </c>
    </row>
    <row r="23" spans="2:10" ht="14.25">
      <c r="B23" s="28"/>
      <c r="C23" s="29"/>
      <c r="D23" s="16" t="s">
        <v>30</v>
      </c>
      <c r="E23" s="17">
        <f>+E22</f>
        <v>400000</v>
      </c>
      <c r="F23" s="17">
        <f>+F22</f>
        <v>0</v>
      </c>
      <c r="G23" s="17">
        <f>+G22</f>
        <v>0</v>
      </c>
      <c r="H23" s="17">
        <f t="shared" si="0"/>
        <v>400000</v>
      </c>
      <c r="I23" s="18">
        <f>+I22</f>
        <v>0</v>
      </c>
      <c r="J23" s="17">
        <f t="shared" si="1"/>
        <v>400000</v>
      </c>
    </row>
    <row r="24" spans="2:10" ht="14.25">
      <c r="B24" s="28"/>
      <c r="C24" s="27" t="s">
        <v>21</v>
      </c>
      <c r="D24" s="12" t="s">
        <v>31</v>
      </c>
      <c r="E24" s="13">
        <v>628320</v>
      </c>
      <c r="F24" s="13"/>
      <c r="G24" s="13"/>
      <c r="H24" s="13">
        <f t="shared" si="0"/>
        <v>628320</v>
      </c>
      <c r="I24" s="18"/>
      <c r="J24" s="13">
        <f t="shared" si="1"/>
        <v>628320</v>
      </c>
    </row>
    <row r="25" spans="2:10" ht="14.25">
      <c r="B25" s="28"/>
      <c r="C25" s="29"/>
      <c r="D25" s="16" t="s">
        <v>32</v>
      </c>
      <c r="E25" s="17">
        <f>+E24</f>
        <v>628320</v>
      </c>
      <c r="F25" s="17">
        <f>+F24</f>
        <v>0</v>
      </c>
      <c r="G25" s="17">
        <f>+G24</f>
        <v>0</v>
      </c>
      <c r="H25" s="17">
        <f t="shared" si="0"/>
        <v>628320</v>
      </c>
      <c r="I25" s="18">
        <f>+I24</f>
        <v>0</v>
      </c>
      <c r="J25" s="17">
        <f t="shared" si="1"/>
        <v>628320</v>
      </c>
    </row>
    <row r="26" spans="2:10" ht="14.25">
      <c r="B26" s="29"/>
      <c r="C26" s="22" t="s">
        <v>33</v>
      </c>
      <c r="D26" s="20"/>
      <c r="E26" s="21">
        <f xml:space="preserve"> +E23 - E25</f>
        <v>-228320</v>
      </c>
      <c r="F26" s="21">
        <f xml:space="preserve"> +F23 - F25</f>
        <v>0</v>
      </c>
      <c r="G26" s="21">
        <f xml:space="preserve"> +G23 - G25</f>
        <v>0</v>
      </c>
      <c r="H26" s="21">
        <f t="shared" si="0"/>
        <v>-228320</v>
      </c>
      <c r="I26" s="18">
        <f xml:space="preserve"> +I23 - I25</f>
        <v>0</v>
      </c>
      <c r="J26" s="21">
        <f t="shared" si="1"/>
        <v>-228320</v>
      </c>
    </row>
    <row r="27" spans="2:10" ht="14.25">
      <c r="B27" s="27" t="s">
        <v>34</v>
      </c>
      <c r="C27" s="27" t="s">
        <v>12</v>
      </c>
      <c r="D27" s="12" t="s">
        <v>35</v>
      </c>
      <c r="E27" s="13"/>
      <c r="F27" s="13"/>
      <c r="G27" s="13"/>
      <c r="H27" s="13">
        <f t="shared" si="0"/>
        <v>0</v>
      </c>
      <c r="I27" s="11"/>
      <c r="J27" s="13">
        <f t="shared" si="1"/>
        <v>0</v>
      </c>
    </row>
    <row r="28" spans="2:10" ht="14.25">
      <c r="B28" s="28"/>
      <c r="C28" s="28"/>
      <c r="D28" s="12" t="s">
        <v>36</v>
      </c>
      <c r="E28" s="13"/>
      <c r="F28" s="13">
        <v>1694000</v>
      </c>
      <c r="G28" s="13"/>
      <c r="H28" s="13">
        <f t="shared" si="0"/>
        <v>1694000</v>
      </c>
      <c r="I28" s="15">
        <v>1694000</v>
      </c>
      <c r="J28" s="13">
        <f t="shared" si="1"/>
        <v>0</v>
      </c>
    </row>
    <row r="29" spans="2:10" ht="14.25">
      <c r="B29" s="28"/>
      <c r="C29" s="29"/>
      <c r="D29" s="16" t="s">
        <v>37</v>
      </c>
      <c r="E29" s="17">
        <f>+E27+E28</f>
        <v>0</v>
      </c>
      <c r="F29" s="17">
        <f>+F27+F28</f>
        <v>1694000</v>
      </c>
      <c r="G29" s="17">
        <f>+G27+G28</f>
        <v>0</v>
      </c>
      <c r="H29" s="17">
        <f t="shared" si="0"/>
        <v>1694000</v>
      </c>
      <c r="I29" s="18">
        <f>+I27+I28</f>
        <v>1694000</v>
      </c>
      <c r="J29" s="17">
        <f t="shared" si="1"/>
        <v>0</v>
      </c>
    </row>
    <row r="30" spans="2:10" ht="14.25">
      <c r="B30" s="28"/>
      <c r="C30" s="27" t="s">
        <v>21</v>
      </c>
      <c r="D30" s="12" t="s">
        <v>38</v>
      </c>
      <c r="E30" s="13">
        <v>19952</v>
      </c>
      <c r="F30" s="13">
        <v>201636</v>
      </c>
      <c r="G30" s="13">
        <v>37602</v>
      </c>
      <c r="H30" s="13">
        <f t="shared" si="0"/>
        <v>259190</v>
      </c>
      <c r="I30" s="11"/>
      <c r="J30" s="13">
        <f t="shared" si="1"/>
        <v>259190</v>
      </c>
    </row>
    <row r="31" spans="2:10" ht="14.25">
      <c r="B31" s="28"/>
      <c r="C31" s="28"/>
      <c r="D31" s="23" t="s">
        <v>39</v>
      </c>
      <c r="E31" s="24"/>
      <c r="F31" s="24"/>
      <c r="G31" s="24"/>
      <c r="H31" s="24">
        <f t="shared" si="0"/>
        <v>0</v>
      </c>
      <c r="I31" s="14"/>
      <c r="J31" s="24">
        <f t="shared" si="1"/>
        <v>0</v>
      </c>
    </row>
    <row r="32" spans="2:10" ht="14.25">
      <c r="B32" s="28"/>
      <c r="C32" s="28"/>
      <c r="D32" s="23" t="s">
        <v>40</v>
      </c>
      <c r="E32" s="24"/>
      <c r="F32" s="24"/>
      <c r="G32" s="24">
        <v>1694000</v>
      </c>
      <c r="H32" s="24">
        <f t="shared" si="0"/>
        <v>1694000</v>
      </c>
      <c r="I32" s="15">
        <v>1694000</v>
      </c>
      <c r="J32" s="24">
        <f t="shared" si="1"/>
        <v>0</v>
      </c>
    </row>
    <row r="33" spans="2:10" ht="14.25">
      <c r="B33" s="28"/>
      <c r="C33" s="29"/>
      <c r="D33" s="25" t="s">
        <v>41</v>
      </c>
      <c r="E33" s="26">
        <f>+E30+E31+E32</f>
        <v>19952</v>
      </c>
      <c r="F33" s="26">
        <f>+F30+F31+F32</f>
        <v>201636</v>
      </c>
      <c r="G33" s="26">
        <f>+G30+G31+G32</f>
        <v>1731602</v>
      </c>
      <c r="H33" s="26">
        <f t="shared" si="0"/>
        <v>1953190</v>
      </c>
      <c r="I33" s="18">
        <f>+I30+I31+I32</f>
        <v>1694000</v>
      </c>
      <c r="J33" s="26">
        <f t="shared" si="1"/>
        <v>259190</v>
      </c>
    </row>
    <row r="34" spans="2:10" ht="14.25">
      <c r="B34" s="29"/>
      <c r="C34" s="22" t="s">
        <v>42</v>
      </c>
      <c r="D34" s="20"/>
      <c r="E34" s="21">
        <f xml:space="preserve"> +E29 - E33</f>
        <v>-19952</v>
      </c>
      <c r="F34" s="21">
        <f xml:space="preserve"> +F29 - F33</f>
        <v>1492364</v>
      </c>
      <c r="G34" s="21">
        <f xml:space="preserve"> +G29 - G33</f>
        <v>-1731602</v>
      </c>
      <c r="H34" s="21">
        <f t="shared" si="0"/>
        <v>-259190</v>
      </c>
      <c r="I34" s="18">
        <f xml:space="preserve"> +I29 - I33</f>
        <v>0</v>
      </c>
      <c r="J34" s="21">
        <f t="shared" si="1"/>
        <v>-259190</v>
      </c>
    </row>
    <row r="35" spans="2:10" ht="14.25">
      <c r="B35" s="22" t="s">
        <v>43</v>
      </c>
      <c r="C35" s="19"/>
      <c r="D35" s="20"/>
      <c r="E35" s="21">
        <f xml:space="preserve"> +E21 +E26 +E34</f>
        <v>3755998</v>
      </c>
      <c r="F35" s="21">
        <f xml:space="preserve"> +F21 +F26 +F34</f>
        <v>7942963</v>
      </c>
      <c r="G35" s="21">
        <f xml:space="preserve"> +G21 +G26 +G34</f>
        <v>1557067</v>
      </c>
      <c r="H35" s="21">
        <f t="shared" si="0"/>
        <v>13256028</v>
      </c>
      <c r="I35" s="18">
        <f xml:space="preserve"> +I21 +I26 +I34</f>
        <v>0</v>
      </c>
      <c r="J35" s="21">
        <f t="shared" si="1"/>
        <v>13256028</v>
      </c>
    </row>
    <row r="36" spans="2:10" ht="14.25">
      <c r="B36" s="22" t="s">
        <v>44</v>
      </c>
      <c r="C36" s="19"/>
      <c r="D36" s="20"/>
      <c r="E36" s="21">
        <v>26800816</v>
      </c>
      <c r="F36" s="21">
        <v>28486183</v>
      </c>
      <c r="G36" s="21">
        <v>9643869</v>
      </c>
      <c r="H36" s="21">
        <f t="shared" si="0"/>
        <v>64930868</v>
      </c>
      <c r="I36" s="18"/>
      <c r="J36" s="21">
        <f t="shared" si="1"/>
        <v>64930868</v>
      </c>
    </row>
    <row r="37" spans="2:10" ht="14.25">
      <c r="B37" s="22" t="s">
        <v>45</v>
      </c>
      <c r="C37" s="19"/>
      <c r="D37" s="20"/>
      <c r="E37" s="21">
        <f xml:space="preserve"> +E35 +E36</f>
        <v>30556814</v>
      </c>
      <c r="F37" s="21">
        <f xml:space="preserve"> +F35 +F36</f>
        <v>36429146</v>
      </c>
      <c r="G37" s="21">
        <f xml:space="preserve"> +G35 +G36</f>
        <v>11200936</v>
      </c>
      <c r="H37" s="21">
        <f t="shared" si="0"/>
        <v>78186896</v>
      </c>
      <c r="I37" s="18">
        <f xml:space="preserve"> +I35 +I36</f>
        <v>0</v>
      </c>
      <c r="J37" s="21">
        <f t="shared" si="1"/>
        <v>78186896</v>
      </c>
    </row>
  </sheetData>
  <mergeCells count="12">
    <mergeCell ref="B3:J3"/>
    <mergeCell ref="B5:J5"/>
    <mergeCell ref="B7:D7"/>
    <mergeCell ref="B8:B21"/>
    <mergeCell ref="C8:C15"/>
    <mergeCell ref="C16:C20"/>
    <mergeCell ref="B22:B26"/>
    <mergeCell ref="C22:C23"/>
    <mergeCell ref="C24:C25"/>
    <mergeCell ref="B27:B34"/>
    <mergeCell ref="C27:C29"/>
    <mergeCell ref="C30:C33"/>
  </mergeCells>
  <phoneticPr fontId="1"/>
  <pageMargins left="0.7" right="0.7" top="0.75" bottom="0.75" header="0.3" footer="0.3"/>
  <pageSetup paperSize="9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7"/>
  <sheetViews>
    <sheetView showGridLines="0" topLeftCell="A16" workbookViewId="0"/>
  </sheetViews>
  <sheetFormatPr defaultRowHeight="13.5"/>
  <cols>
    <col min="1" max="3" width="2.875" customWidth="1"/>
    <col min="4" max="4" width="44.375" customWidth="1"/>
    <col min="5" max="8" width="20.75" customWidth="1"/>
  </cols>
  <sheetData>
    <row r="1" spans="2:8">
      <c r="B1" s="1"/>
      <c r="C1" s="1"/>
      <c r="D1" s="1"/>
      <c r="E1" s="1"/>
      <c r="F1" s="1"/>
      <c r="G1" s="1"/>
      <c r="H1" s="1"/>
    </row>
    <row r="2" spans="2:8" ht="21">
      <c r="B2" s="2"/>
      <c r="C2" s="2"/>
      <c r="D2" s="2"/>
      <c r="E2" s="2"/>
      <c r="F2" s="3"/>
      <c r="G2" s="4"/>
      <c r="H2" s="4" t="s">
        <v>0</v>
      </c>
    </row>
    <row r="3" spans="2:8" ht="21">
      <c r="B3" s="30" t="s">
        <v>46</v>
      </c>
      <c r="C3" s="30"/>
      <c r="D3" s="30"/>
      <c r="E3" s="30"/>
      <c r="F3" s="30"/>
      <c r="G3" s="30"/>
      <c r="H3" s="30"/>
    </row>
    <row r="4" spans="2:8" ht="14.25">
      <c r="B4" s="5"/>
      <c r="C4" s="5"/>
      <c r="D4" s="5"/>
      <c r="E4" s="5"/>
      <c r="F4" s="5"/>
      <c r="G4" s="3"/>
      <c r="H4" s="3"/>
    </row>
    <row r="5" spans="2:8" ht="21">
      <c r="B5" s="31" t="s">
        <v>47</v>
      </c>
      <c r="C5" s="31"/>
      <c r="D5" s="31"/>
      <c r="E5" s="31"/>
      <c r="F5" s="31"/>
      <c r="G5" s="31"/>
      <c r="H5" s="31"/>
    </row>
    <row r="6" spans="2:8" ht="15.75">
      <c r="B6" s="6"/>
      <c r="C6" s="6"/>
      <c r="D6" s="6"/>
      <c r="E6" s="6"/>
      <c r="F6" s="3"/>
      <c r="G6" s="3"/>
      <c r="H6" s="6" t="s">
        <v>48</v>
      </c>
    </row>
    <row r="7" spans="2:8" ht="28.5">
      <c r="B7" s="32" t="s">
        <v>4</v>
      </c>
      <c r="C7" s="33"/>
      <c r="D7" s="34"/>
      <c r="E7" s="7" t="s">
        <v>49</v>
      </c>
      <c r="F7" s="8" t="s">
        <v>8</v>
      </c>
      <c r="G7" s="8" t="s">
        <v>9</v>
      </c>
      <c r="H7" s="8" t="s">
        <v>10</v>
      </c>
    </row>
    <row r="8" spans="2:8" ht="14.25">
      <c r="B8" s="27" t="s">
        <v>11</v>
      </c>
      <c r="C8" s="27" t="s">
        <v>12</v>
      </c>
      <c r="D8" s="9" t="s">
        <v>13</v>
      </c>
      <c r="E8" s="10"/>
      <c r="F8" s="10">
        <f>+E8</f>
        <v>0</v>
      </c>
      <c r="G8" s="11"/>
      <c r="H8" s="10">
        <f>F8-G8</f>
        <v>0</v>
      </c>
    </row>
    <row r="9" spans="2:8" ht="14.25">
      <c r="B9" s="28"/>
      <c r="C9" s="28"/>
      <c r="D9" s="12" t="s">
        <v>14</v>
      </c>
      <c r="E9" s="13">
        <v>1375400</v>
      </c>
      <c r="F9" s="13">
        <f t="shared" ref="F9:F37" si="0">+E9</f>
        <v>1375400</v>
      </c>
      <c r="G9" s="14"/>
      <c r="H9" s="13">
        <f t="shared" ref="H9:H37" si="1">F9-G9</f>
        <v>1375400</v>
      </c>
    </row>
    <row r="10" spans="2:8" ht="14.25">
      <c r="B10" s="28"/>
      <c r="C10" s="28"/>
      <c r="D10" s="12" t="s">
        <v>15</v>
      </c>
      <c r="E10" s="13">
        <v>1721400</v>
      </c>
      <c r="F10" s="13">
        <f t="shared" si="0"/>
        <v>1721400</v>
      </c>
      <c r="G10" s="14"/>
      <c r="H10" s="13">
        <f t="shared" si="1"/>
        <v>1721400</v>
      </c>
    </row>
    <row r="11" spans="2:8" ht="14.25">
      <c r="B11" s="28"/>
      <c r="C11" s="28"/>
      <c r="D11" s="12" t="s">
        <v>16</v>
      </c>
      <c r="E11" s="13"/>
      <c r="F11" s="13">
        <f t="shared" si="0"/>
        <v>0</v>
      </c>
      <c r="G11" s="14"/>
      <c r="H11" s="13">
        <f t="shared" si="1"/>
        <v>0</v>
      </c>
    </row>
    <row r="12" spans="2:8" ht="14.25">
      <c r="B12" s="28"/>
      <c r="C12" s="28"/>
      <c r="D12" s="12" t="s">
        <v>17</v>
      </c>
      <c r="E12" s="13">
        <v>70631</v>
      </c>
      <c r="F12" s="13">
        <f t="shared" si="0"/>
        <v>70631</v>
      </c>
      <c r="G12" s="14"/>
      <c r="H12" s="13">
        <f t="shared" si="1"/>
        <v>70631</v>
      </c>
    </row>
    <row r="13" spans="2:8" ht="14.25">
      <c r="B13" s="28"/>
      <c r="C13" s="28"/>
      <c r="D13" s="12" t="s">
        <v>18</v>
      </c>
      <c r="E13" s="13">
        <v>640</v>
      </c>
      <c r="F13" s="13">
        <f t="shared" si="0"/>
        <v>640</v>
      </c>
      <c r="G13" s="14"/>
      <c r="H13" s="13">
        <f t="shared" si="1"/>
        <v>640</v>
      </c>
    </row>
    <row r="14" spans="2:8" ht="14.25">
      <c r="B14" s="28"/>
      <c r="C14" s="28"/>
      <c r="D14" s="12" t="s">
        <v>19</v>
      </c>
      <c r="E14" s="13">
        <v>8204264</v>
      </c>
      <c r="F14" s="13">
        <f t="shared" si="0"/>
        <v>8204264</v>
      </c>
      <c r="G14" s="15"/>
      <c r="H14" s="13">
        <f t="shared" si="1"/>
        <v>8204264</v>
      </c>
    </row>
    <row r="15" spans="2:8" ht="14.25">
      <c r="B15" s="28"/>
      <c r="C15" s="29"/>
      <c r="D15" s="16" t="s">
        <v>20</v>
      </c>
      <c r="E15" s="17">
        <f>+E8+E9+E10+E11+E12+E13+E14</f>
        <v>11372335</v>
      </c>
      <c r="F15" s="17">
        <f t="shared" si="0"/>
        <v>11372335</v>
      </c>
      <c r="G15" s="18">
        <f>+G8+G9+G10+G11+G12+G13+G14</f>
        <v>0</v>
      </c>
      <c r="H15" s="17">
        <f t="shared" si="1"/>
        <v>11372335</v>
      </c>
    </row>
    <row r="16" spans="2:8" ht="14.25">
      <c r="B16" s="28"/>
      <c r="C16" s="27" t="s">
        <v>21</v>
      </c>
      <c r="D16" s="12" t="s">
        <v>22</v>
      </c>
      <c r="E16" s="13"/>
      <c r="F16" s="13">
        <f t="shared" si="0"/>
        <v>0</v>
      </c>
      <c r="G16" s="11"/>
      <c r="H16" s="13">
        <f t="shared" si="1"/>
        <v>0</v>
      </c>
    </row>
    <row r="17" spans="2:8" ht="14.25">
      <c r="B17" s="28"/>
      <c r="C17" s="28"/>
      <c r="D17" s="12" t="s">
        <v>23</v>
      </c>
      <c r="E17" s="13">
        <v>4854901</v>
      </c>
      <c r="F17" s="13">
        <f t="shared" si="0"/>
        <v>4854901</v>
      </c>
      <c r="G17" s="14"/>
      <c r="H17" s="13">
        <f t="shared" si="1"/>
        <v>4854901</v>
      </c>
    </row>
    <row r="18" spans="2:8" ht="14.25">
      <c r="B18" s="28"/>
      <c r="C18" s="28"/>
      <c r="D18" s="12" t="s">
        <v>24</v>
      </c>
      <c r="E18" s="13">
        <v>6180677</v>
      </c>
      <c r="F18" s="13">
        <f t="shared" si="0"/>
        <v>6180677</v>
      </c>
      <c r="G18" s="14"/>
      <c r="H18" s="13">
        <f t="shared" si="1"/>
        <v>6180677</v>
      </c>
    </row>
    <row r="19" spans="2:8" ht="14.25">
      <c r="B19" s="28"/>
      <c r="C19" s="28"/>
      <c r="D19" s="12" t="s">
        <v>25</v>
      </c>
      <c r="E19" s="13">
        <v>12127</v>
      </c>
      <c r="F19" s="13">
        <f t="shared" si="0"/>
        <v>12127</v>
      </c>
      <c r="G19" s="15"/>
      <c r="H19" s="13">
        <f t="shared" si="1"/>
        <v>12127</v>
      </c>
    </row>
    <row r="20" spans="2:8" ht="14.25">
      <c r="B20" s="28"/>
      <c r="C20" s="29"/>
      <c r="D20" s="16" t="s">
        <v>26</v>
      </c>
      <c r="E20" s="17">
        <f>+E16+E17+E18+E19</f>
        <v>11047705</v>
      </c>
      <c r="F20" s="17">
        <f t="shared" si="0"/>
        <v>11047705</v>
      </c>
      <c r="G20" s="18">
        <f>+G16+G17+G18+G19</f>
        <v>0</v>
      </c>
      <c r="H20" s="17">
        <f t="shared" si="1"/>
        <v>11047705</v>
      </c>
    </row>
    <row r="21" spans="2:8" ht="14.25">
      <c r="B21" s="29"/>
      <c r="C21" s="19" t="s">
        <v>27</v>
      </c>
      <c r="D21" s="20"/>
      <c r="E21" s="21">
        <f xml:space="preserve"> +E15 - E20</f>
        <v>324630</v>
      </c>
      <c r="F21" s="21">
        <f t="shared" si="0"/>
        <v>324630</v>
      </c>
      <c r="G21" s="18">
        <f xml:space="preserve"> +G15 - G20</f>
        <v>0</v>
      </c>
      <c r="H21" s="21">
        <f t="shared" si="1"/>
        <v>324630</v>
      </c>
    </row>
    <row r="22" spans="2:8" ht="14.25">
      <c r="B22" s="27" t="s">
        <v>28</v>
      </c>
      <c r="C22" s="27" t="s">
        <v>12</v>
      </c>
      <c r="D22" s="12" t="s">
        <v>29</v>
      </c>
      <c r="E22" s="13"/>
      <c r="F22" s="13">
        <f t="shared" si="0"/>
        <v>0</v>
      </c>
      <c r="G22" s="18"/>
      <c r="H22" s="13">
        <f t="shared" si="1"/>
        <v>0</v>
      </c>
    </row>
    <row r="23" spans="2:8" ht="14.25">
      <c r="B23" s="28"/>
      <c r="C23" s="29"/>
      <c r="D23" s="16" t="s">
        <v>30</v>
      </c>
      <c r="E23" s="17">
        <f>+E22</f>
        <v>0</v>
      </c>
      <c r="F23" s="17">
        <f t="shared" si="0"/>
        <v>0</v>
      </c>
      <c r="G23" s="18">
        <f>+G22</f>
        <v>0</v>
      </c>
      <c r="H23" s="17">
        <f t="shared" si="1"/>
        <v>0</v>
      </c>
    </row>
    <row r="24" spans="2:8" ht="14.25">
      <c r="B24" s="28"/>
      <c r="C24" s="27" t="s">
        <v>21</v>
      </c>
      <c r="D24" s="12" t="s">
        <v>31</v>
      </c>
      <c r="E24" s="13"/>
      <c r="F24" s="13">
        <f t="shared" si="0"/>
        <v>0</v>
      </c>
      <c r="G24" s="18"/>
      <c r="H24" s="13">
        <f t="shared" si="1"/>
        <v>0</v>
      </c>
    </row>
    <row r="25" spans="2:8" ht="14.25">
      <c r="B25" s="28"/>
      <c r="C25" s="29"/>
      <c r="D25" s="16" t="s">
        <v>32</v>
      </c>
      <c r="E25" s="17">
        <f>+E24</f>
        <v>0</v>
      </c>
      <c r="F25" s="17">
        <f t="shared" si="0"/>
        <v>0</v>
      </c>
      <c r="G25" s="18">
        <f>+G24</f>
        <v>0</v>
      </c>
      <c r="H25" s="17">
        <f t="shared" si="1"/>
        <v>0</v>
      </c>
    </row>
    <row r="26" spans="2:8" ht="14.25">
      <c r="B26" s="29"/>
      <c r="C26" s="22" t="s">
        <v>33</v>
      </c>
      <c r="D26" s="20"/>
      <c r="E26" s="21">
        <f xml:space="preserve"> +E23 - E25</f>
        <v>0</v>
      </c>
      <c r="F26" s="21">
        <f t="shared" si="0"/>
        <v>0</v>
      </c>
      <c r="G26" s="18">
        <f xml:space="preserve"> +G23 - G25</f>
        <v>0</v>
      </c>
      <c r="H26" s="21">
        <f t="shared" si="1"/>
        <v>0</v>
      </c>
    </row>
    <row r="27" spans="2:8" ht="14.25">
      <c r="B27" s="27" t="s">
        <v>34</v>
      </c>
      <c r="C27" s="27" t="s">
        <v>12</v>
      </c>
      <c r="D27" s="12" t="s">
        <v>35</v>
      </c>
      <c r="E27" s="13"/>
      <c r="F27" s="13">
        <f t="shared" si="0"/>
        <v>0</v>
      </c>
      <c r="G27" s="11"/>
      <c r="H27" s="13">
        <f t="shared" si="1"/>
        <v>0</v>
      </c>
    </row>
    <row r="28" spans="2:8" ht="14.25">
      <c r="B28" s="28"/>
      <c r="C28" s="28"/>
      <c r="D28" s="12" t="s">
        <v>36</v>
      </c>
      <c r="E28" s="13"/>
      <c r="F28" s="13">
        <f t="shared" si="0"/>
        <v>0</v>
      </c>
      <c r="G28" s="15"/>
      <c r="H28" s="13">
        <f t="shared" si="1"/>
        <v>0</v>
      </c>
    </row>
    <row r="29" spans="2:8" ht="14.25">
      <c r="B29" s="28"/>
      <c r="C29" s="29"/>
      <c r="D29" s="16" t="s">
        <v>37</v>
      </c>
      <c r="E29" s="17">
        <f>+E27+E28</f>
        <v>0</v>
      </c>
      <c r="F29" s="17">
        <f t="shared" si="0"/>
        <v>0</v>
      </c>
      <c r="G29" s="18">
        <f>+G27+G28</f>
        <v>0</v>
      </c>
      <c r="H29" s="17">
        <f t="shared" si="1"/>
        <v>0</v>
      </c>
    </row>
    <row r="30" spans="2:8" ht="14.25">
      <c r="B30" s="28"/>
      <c r="C30" s="27" t="s">
        <v>21</v>
      </c>
      <c r="D30" s="12" t="s">
        <v>38</v>
      </c>
      <c r="E30" s="13"/>
      <c r="F30" s="13">
        <f t="shared" si="0"/>
        <v>0</v>
      </c>
      <c r="G30" s="11"/>
      <c r="H30" s="13">
        <f t="shared" si="1"/>
        <v>0</v>
      </c>
    </row>
    <row r="31" spans="2:8" ht="14.25">
      <c r="B31" s="28"/>
      <c r="C31" s="28"/>
      <c r="D31" s="23" t="s">
        <v>39</v>
      </c>
      <c r="E31" s="24"/>
      <c r="F31" s="24">
        <f t="shared" si="0"/>
        <v>0</v>
      </c>
      <c r="G31" s="14"/>
      <c r="H31" s="24">
        <f t="shared" si="1"/>
        <v>0</v>
      </c>
    </row>
    <row r="32" spans="2:8" ht="14.25">
      <c r="B32" s="28"/>
      <c r="C32" s="28"/>
      <c r="D32" s="23" t="s">
        <v>40</v>
      </c>
      <c r="E32" s="24"/>
      <c r="F32" s="24">
        <f t="shared" si="0"/>
        <v>0</v>
      </c>
      <c r="G32" s="15"/>
      <c r="H32" s="24">
        <f t="shared" si="1"/>
        <v>0</v>
      </c>
    </row>
    <row r="33" spans="2:8" ht="14.25">
      <c r="B33" s="28"/>
      <c r="C33" s="29"/>
      <c r="D33" s="25" t="s">
        <v>41</v>
      </c>
      <c r="E33" s="26">
        <f>+E30+E31+E32</f>
        <v>0</v>
      </c>
      <c r="F33" s="26">
        <f t="shared" si="0"/>
        <v>0</v>
      </c>
      <c r="G33" s="18">
        <f>+G30+G31+G32</f>
        <v>0</v>
      </c>
      <c r="H33" s="26">
        <f t="shared" si="1"/>
        <v>0</v>
      </c>
    </row>
    <row r="34" spans="2:8" ht="14.25">
      <c r="B34" s="29"/>
      <c r="C34" s="22" t="s">
        <v>42</v>
      </c>
      <c r="D34" s="20"/>
      <c r="E34" s="21">
        <f xml:space="preserve"> +E29 - E33</f>
        <v>0</v>
      </c>
      <c r="F34" s="21">
        <f t="shared" si="0"/>
        <v>0</v>
      </c>
      <c r="G34" s="18">
        <f xml:space="preserve"> +G29 - G33</f>
        <v>0</v>
      </c>
      <c r="H34" s="21">
        <f t="shared" si="1"/>
        <v>0</v>
      </c>
    </row>
    <row r="35" spans="2:8" ht="14.25">
      <c r="B35" s="22" t="s">
        <v>50</v>
      </c>
      <c r="C35" s="19"/>
      <c r="D35" s="20"/>
      <c r="E35" s="21">
        <f xml:space="preserve"> +E21 +E26 +E34</f>
        <v>324630</v>
      </c>
      <c r="F35" s="21">
        <f t="shared" si="0"/>
        <v>324630</v>
      </c>
      <c r="G35" s="18">
        <f xml:space="preserve"> +G21 +G26 +G34</f>
        <v>0</v>
      </c>
      <c r="H35" s="21">
        <f t="shared" si="1"/>
        <v>324630</v>
      </c>
    </row>
    <row r="36" spans="2:8" ht="14.25">
      <c r="B36" s="22" t="s">
        <v>51</v>
      </c>
      <c r="C36" s="19"/>
      <c r="D36" s="20"/>
      <c r="E36" s="21">
        <v>12634536</v>
      </c>
      <c r="F36" s="21">
        <f t="shared" si="0"/>
        <v>12634536</v>
      </c>
      <c r="G36" s="18"/>
      <c r="H36" s="21">
        <f t="shared" si="1"/>
        <v>12634536</v>
      </c>
    </row>
    <row r="37" spans="2:8" ht="14.25">
      <c r="B37" s="22" t="s">
        <v>52</v>
      </c>
      <c r="C37" s="19"/>
      <c r="D37" s="20"/>
      <c r="E37" s="21">
        <f xml:space="preserve"> +E35 +E36</f>
        <v>12959166</v>
      </c>
      <c r="F37" s="21">
        <f t="shared" si="0"/>
        <v>12959166</v>
      </c>
      <c r="G37" s="18">
        <f xml:space="preserve"> +G35 +G36</f>
        <v>0</v>
      </c>
      <c r="H37" s="21">
        <f t="shared" si="1"/>
        <v>12959166</v>
      </c>
    </row>
  </sheetData>
  <mergeCells count="12">
    <mergeCell ref="B3:H3"/>
    <mergeCell ref="B5:H5"/>
    <mergeCell ref="B7:D7"/>
    <mergeCell ref="B8:B21"/>
    <mergeCell ref="C8:C15"/>
    <mergeCell ref="C16:C20"/>
    <mergeCell ref="B22:B26"/>
    <mergeCell ref="C22:C23"/>
    <mergeCell ref="C24:C25"/>
    <mergeCell ref="B27:B34"/>
    <mergeCell ref="C27:C29"/>
    <mergeCell ref="C30:C33"/>
  </mergeCells>
  <phoneticPr fontId="1"/>
  <pageMargins left="0.7" right="0.7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社会福祉事業</vt:lpstr>
      <vt:lpstr>公益事業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m.watanabe</dc:creator>
  <cp:lastModifiedBy>m.watanabe</cp:lastModifiedBy>
  <dcterms:created xsi:type="dcterms:W3CDTF">2017-06-21T00:22:27Z</dcterms:created>
  <dcterms:modified xsi:type="dcterms:W3CDTF">2017-07-31T06:59:51Z</dcterms:modified>
</cp:coreProperties>
</file>